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zał 6 inwes wiel (2)" sheetId="1" r:id="rId1"/>
  </sheets>
  <definedNames>
    <definedName name="_xlnm.Print_Area" localSheetId="0">'zał 6 inwes wiel (2)'!$A$1:$U$27</definedName>
  </definedNames>
  <calcPr fullCalcOnLoad="1"/>
</workbook>
</file>

<file path=xl/sharedStrings.xml><?xml version="1.0" encoding="utf-8"?>
<sst xmlns="http://schemas.openxmlformats.org/spreadsheetml/2006/main" count="76" uniqueCount="51">
  <si>
    <t>Lp.</t>
  </si>
  <si>
    <t>Dział</t>
  </si>
  <si>
    <t>Rozdział</t>
  </si>
  <si>
    <t>Nazwa zadania/ programu inwestycyjnego, jego cel i zadania</t>
  </si>
  <si>
    <t>Jednostka organizacyjna realizująca lub koordynująca zadanie/ program</t>
  </si>
  <si>
    <t>Łączne nakłady</t>
  </si>
  <si>
    <t>okres realizacji zadania/ programu</t>
  </si>
  <si>
    <t>Nakłady poniesione</t>
  </si>
  <si>
    <t>łączne nakłady</t>
  </si>
  <si>
    <t>Urząd Gminy w Radzanowie</t>
  </si>
  <si>
    <t>01095</t>
  </si>
  <si>
    <t>Budowa zalewu na terenie Gminy Radzanów</t>
  </si>
  <si>
    <t>2004-2005</t>
  </si>
  <si>
    <t>600</t>
  </si>
  <si>
    <t>Transport i łączność</t>
  </si>
  <si>
    <t>60016</t>
  </si>
  <si>
    <t>801</t>
  </si>
  <si>
    <t>Oświata i wychowanie</t>
  </si>
  <si>
    <t>R A Z E M</t>
  </si>
  <si>
    <t>Przebudowa drogi w miejscowości  Wróblewo</t>
  </si>
  <si>
    <t>Przebudowa drogi w miejscowości  Trzciniec</t>
  </si>
  <si>
    <t>budżetu państwa</t>
  </si>
  <si>
    <t>2004-2006</t>
  </si>
  <si>
    <t>w tym  środki pozyskane z innych źródeł</t>
  </si>
  <si>
    <t>własne środki</t>
  </si>
  <si>
    <t xml:space="preserve">MEN </t>
  </si>
  <si>
    <t>MGiPS</t>
  </si>
  <si>
    <t>Budowa hali sportowej przy Zespole Szkół w Radzanowie</t>
  </si>
  <si>
    <t>dotacje</t>
  </si>
  <si>
    <t xml:space="preserve"> Rady Gminy Radzanów</t>
  </si>
  <si>
    <t>Remont Szkoły Podstawowej we Wróblewie - wymiana okien</t>
  </si>
  <si>
    <t>2003-2006</t>
  </si>
  <si>
    <t>Budowa drogi asfaltowej w miejscowości Bębnówko</t>
  </si>
  <si>
    <t>Budowa drogi asfaltowej w miejscowości Gradzanowo Zbęskie-Gradzanowo Włościańskie</t>
  </si>
  <si>
    <t>2003-2005</t>
  </si>
  <si>
    <t>kredyt</t>
  </si>
  <si>
    <t>pożyczka</t>
  </si>
  <si>
    <t xml:space="preserve"> środki pozyskane z innych źródeł</t>
  </si>
  <si>
    <t>Załącznik Nr 4</t>
  </si>
  <si>
    <t xml:space="preserve"> z dnia 24 maja 2005r. </t>
  </si>
  <si>
    <t>2005-2006</t>
  </si>
  <si>
    <t>Budowa drogi żwirowej w miejscowości Gradzanowo Zbęskie Kolonia</t>
  </si>
  <si>
    <t>Wydatki na zadania inwestycyjne na 2005 rok objęte wieloletnimi programami inwestycyjnymi</t>
  </si>
  <si>
    <t>Program "Odnowa wsi" obejmuje:</t>
  </si>
  <si>
    <t>92601</t>
  </si>
  <si>
    <t>Budowa chodników i parkingu we wsi Radzanów</t>
  </si>
  <si>
    <t>Docieplenie, wymiana ogrzewania budynku komunalnego w Radzanowie</t>
  </si>
  <si>
    <t>Plac zabaw dla dzieci w Radzanowie</t>
  </si>
  <si>
    <t>Budowa boiska wiejskiego w miejscowości Radzanów</t>
  </si>
  <si>
    <t>z budżetu UE</t>
  </si>
  <si>
    <t xml:space="preserve"> do Uchwały Nr XXIV/ 152/2005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</si>
</sst>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0.0%"/>
    <numFmt numFmtId="177" formatCode="_-* #,##0.0\ _z_ł_-;\-* #,##0.0\ _z_ł_-;_-* &quot;-&quot;?\ _z_ł_-;_-@_-"/>
    <numFmt numFmtId="178" formatCode="_-* #,##0.0000\ _z_ł_-;\-* #,##0.0000\ _z_ł_-;_-* &quot;-&quot;??\ _z_ł_-;_-@_-"/>
    <numFmt numFmtId="179" formatCode="#,##0.00_ ;\-#,##0.00\ "/>
    <numFmt numFmtId="180" formatCode="#,##0.0_ ;\-#,##0.0\ "/>
    <numFmt numFmtId="181" formatCode="#,##0_ ;\-#,##0\ "/>
    <numFmt numFmtId="182" formatCode="#,##0.000_ ;\-#,##0.000\ "/>
    <numFmt numFmtId="183" formatCode="_-* #,##0.0\ &quot;zł&quot;_-;\-* #,##0.0\ &quot;zł&quot;_-;_-* &quot;-&quot;??\ &quot;zł&quot;_-;_-@_-"/>
    <numFmt numFmtId="184" formatCode="_-* #,##0\ &quot;zł&quot;_-;\-* #,##0\ &quot;zł&quot;_-;_-* &quot;-&quot;??\ &quot;zł&quot;_-;_-@_-"/>
    <numFmt numFmtId="185" formatCode="_-* #,##0\ _z_ł_-;\-* #,##0\ _z_ł_-;_-* &quot;-&quot;?\ _z_ł_-;_-@_-"/>
    <numFmt numFmtId="186" formatCode="0.0"/>
  </numFmts>
  <fonts count="10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.5"/>
      <name val="Arial CE"/>
      <family val="2"/>
    </font>
    <font>
      <sz val="14"/>
      <name val="Arial CE"/>
      <family val="2"/>
    </font>
    <font>
      <b/>
      <sz val="16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5" fontId="2" fillId="0" borderId="0" xfId="15" applyNumberFormat="1" applyFont="1" applyAlignment="1">
      <alignment/>
    </xf>
    <xf numFmtId="175" fontId="1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75" fontId="1" fillId="0" borderId="0" xfId="15" applyNumberFormat="1" applyFont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1" fillId="0" borderId="13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175" fontId="1" fillId="0" borderId="14" xfId="15" applyNumberFormat="1" applyFont="1" applyBorder="1" applyAlignment="1">
      <alignment horizontal="center" vertical="center"/>
    </xf>
    <xf numFmtId="175" fontId="5" fillId="0" borderId="15" xfId="15" applyNumberFormat="1" applyFont="1" applyBorder="1" applyAlignment="1">
      <alignment vertical="center"/>
    </xf>
    <xf numFmtId="181" fontId="5" fillId="0" borderId="16" xfId="15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175" fontId="1" fillId="0" borderId="19" xfId="15" applyNumberFormat="1" applyFont="1" applyBorder="1" applyAlignment="1">
      <alignment horizontal="center" vertical="center"/>
    </xf>
    <xf numFmtId="175" fontId="5" fillId="0" borderId="3" xfId="15" applyNumberFormat="1" applyFont="1" applyBorder="1" applyAlignment="1">
      <alignment vertical="center"/>
    </xf>
    <xf numFmtId="175" fontId="5" fillId="0" borderId="20" xfId="15" applyNumberFormat="1" applyFont="1" applyBorder="1" applyAlignment="1">
      <alignment vertical="center"/>
    </xf>
    <xf numFmtId="181" fontId="5" fillId="0" borderId="18" xfId="15" applyNumberFormat="1" applyFont="1" applyBorder="1" applyAlignment="1">
      <alignment horizontal="center" vertical="center" wrapText="1"/>
    </xf>
    <xf numFmtId="175" fontId="5" fillId="0" borderId="21" xfId="15" applyNumberFormat="1" applyFont="1" applyBorder="1" applyAlignment="1">
      <alignment vertical="center"/>
    </xf>
    <xf numFmtId="175" fontId="6" fillId="0" borderId="11" xfId="15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181" fontId="5" fillId="0" borderId="13" xfId="15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175" fontId="6" fillId="0" borderId="21" xfId="15" applyNumberFormat="1" applyFont="1" applyBorder="1" applyAlignment="1">
      <alignment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49" fontId="1" fillId="0" borderId="16" xfId="0" applyNumberFormat="1" applyFont="1" applyBorder="1" applyAlignment="1">
      <alignment/>
    </xf>
    <xf numFmtId="0" fontId="3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81" fontId="5" fillId="0" borderId="28" xfId="15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 wrapText="1"/>
    </xf>
    <xf numFmtId="175" fontId="4" fillId="0" borderId="0" xfId="15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181" fontId="5" fillId="4" borderId="18" xfId="15" applyNumberFormat="1" applyFont="1" applyFill="1" applyBorder="1" applyAlignment="1">
      <alignment horizontal="center" vertical="center" wrapText="1"/>
    </xf>
    <xf numFmtId="181" fontId="5" fillId="4" borderId="13" xfId="15" applyNumberFormat="1" applyFont="1" applyFill="1" applyBorder="1" applyAlignment="1">
      <alignment horizontal="center" vertical="center" wrapText="1"/>
    </xf>
    <xf numFmtId="181" fontId="5" fillId="4" borderId="29" xfId="15" applyNumberFormat="1" applyFont="1" applyFill="1" applyBorder="1" applyAlignment="1">
      <alignment horizontal="center" vertical="center" wrapText="1"/>
    </xf>
    <xf numFmtId="175" fontId="6" fillId="4" borderId="30" xfId="15" applyNumberFormat="1" applyFont="1" applyFill="1" applyBorder="1" applyAlignment="1">
      <alignment vertical="center"/>
    </xf>
    <xf numFmtId="175" fontId="3" fillId="0" borderId="0" xfId="15" applyNumberFormat="1" applyFont="1" applyAlignment="1">
      <alignment/>
    </xf>
    <xf numFmtId="175" fontId="8" fillId="0" borderId="0" xfId="15" applyNumberFormat="1" applyFont="1" applyAlignment="1">
      <alignment/>
    </xf>
    <xf numFmtId="175" fontId="8" fillId="0" borderId="0" xfId="15" applyNumberFormat="1" applyFont="1" applyBorder="1" applyAlignment="1">
      <alignment/>
    </xf>
    <xf numFmtId="181" fontId="5" fillId="3" borderId="18" xfId="15" applyNumberFormat="1" applyFont="1" applyFill="1" applyBorder="1" applyAlignment="1">
      <alignment horizontal="center" vertical="center" wrapText="1"/>
    </xf>
    <xf numFmtId="181" fontId="5" fillId="3" borderId="13" xfId="15" applyNumberFormat="1" applyFont="1" applyFill="1" applyBorder="1" applyAlignment="1">
      <alignment horizontal="center" vertical="center" wrapText="1"/>
    </xf>
    <xf numFmtId="181" fontId="5" fillId="3" borderId="29" xfId="15" applyNumberFormat="1" applyFont="1" applyFill="1" applyBorder="1" applyAlignment="1">
      <alignment horizontal="center" vertical="center" wrapText="1"/>
    </xf>
    <xf numFmtId="175" fontId="6" fillId="3" borderId="30" xfId="15" applyNumberFormat="1" applyFont="1" applyFill="1" applyBorder="1" applyAlignment="1">
      <alignment vertical="center"/>
    </xf>
    <xf numFmtId="0" fontId="3" fillId="2" borderId="31" xfId="0" applyFont="1" applyFill="1" applyBorder="1" applyAlignment="1">
      <alignment horizontal="center" vertical="center"/>
    </xf>
    <xf numFmtId="175" fontId="0" fillId="0" borderId="0" xfId="15" applyNumberFormat="1" applyBorder="1" applyAlignment="1">
      <alignment vertical="center"/>
    </xf>
    <xf numFmtId="181" fontId="0" fillId="0" borderId="0" xfId="15" applyNumberFormat="1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left" vertical="center" wrapText="1"/>
    </xf>
    <xf numFmtId="181" fontId="5" fillId="4" borderId="38" xfId="15" applyNumberFormat="1" applyFont="1" applyFill="1" applyBorder="1" applyAlignment="1">
      <alignment horizontal="center" vertical="center" wrapText="1"/>
    </xf>
    <xf numFmtId="181" fontId="5" fillId="4" borderId="30" xfId="15" applyNumberFormat="1" applyFont="1" applyFill="1" applyBorder="1" applyAlignment="1">
      <alignment horizontal="center" vertical="center" wrapText="1"/>
    </xf>
    <xf numFmtId="49" fontId="1" fillId="0" borderId="14" xfId="15" applyNumberFormat="1" applyFont="1" applyBorder="1" applyAlignment="1">
      <alignment horizontal="center" vertical="center"/>
    </xf>
    <xf numFmtId="181" fontId="5" fillId="4" borderId="16" xfId="15" applyNumberFormat="1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175" fontId="6" fillId="0" borderId="13" xfId="15" applyNumberFormat="1" applyFont="1" applyBorder="1" applyAlignment="1">
      <alignment vertical="center"/>
    </xf>
    <xf numFmtId="175" fontId="6" fillId="3" borderId="40" xfId="15" applyNumberFormat="1" applyFont="1" applyFill="1" applyBorder="1" applyAlignment="1">
      <alignment vertical="center"/>
    </xf>
    <xf numFmtId="175" fontId="6" fillId="4" borderId="40" xfId="15" applyNumberFormat="1" applyFont="1" applyFill="1" applyBorder="1" applyAlignment="1">
      <alignment vertical="center"/>
    </xf>
    <xf numFmtId="175" fontId="6" fillId="0" borderId="41" xfId="15" applyNumberFormat="1" applyFont="1" applyBorder="1" applyAlignment="1">
      <alignment vertical="center"/>
    </xf>
    <xf numFmtId="175" fontId="5" fillId="0" borderId="18" xfId="15" applyNumberFormat="1" applyFont="1" applyBorder="1" applyAlignment="1">
      <alignment vertical="center"/>
    </xf>
    <xf numFmtId="181" fontId="5" fillId="3" borderId="28" xfId="15" applyNumberFormat="1" applyFont="1" applyFill="1" applyBorder="1" applyAlignment="1">
      <alignment horizontal="center" vertical="center" wrapText="1"/>
    </xf>
    <xf numFmtId="175" fontId="5" fillId="0" borderId="13" xfId="15" applyNumberFormat="1" applyFont="1" applyBorder="1" applyAlignment="1">
      <alignment vertical="center"/>
    </xf>
    <xf numFmtId="181" fontId="5" fillId="4" borderId="28" xfId="15" applyNumberFormat="1" applyFont="1" applyFill="1" applyBorder="1" applyAlignment="1">
      <alignment horizontal="center" vertical="center" wrapText="1"/>
    </xf>
    <xf numFmtId="175" fontId="5" fillId="0" borderId="42" xfId="15" applyNumberFormat="1" applyFont="1" applyBorder="1" applyAlignment="1">
      <alignment vertical="center"/>
    </xf>
    <xf numFmtId="175" fontId="5" fillId="0" borderId="43" xfId="15" applyNumberFormat="1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175" fontId="5" fillId="0" borderId="16" xfId="15" applyNumberFormat="1" applyFont="1" applyBorder="1" applyAlignment="1">
      <alignment vertical="center"/>
    </xf>
    <xf numFmtId="175" fontId="5" fillId="0" borderId="11" xfId="15" applyNumberFormat="1" applyFont="1" applyBorder="1" applyAlignment="1">
      <alignment vertical="center"/>
    </xf>
    <xf numFmtId="181" fontId="5" fillId="4" borderId="11" xfId="15" applyNumberFormat="1" applyFont="1" applyFill="1" applyBorder="1" applyAlignment="1">
      <alignment horizontal="center" vertical="center" wrapText="1"/>
    </xf>
    <xf numFmtId="175" fontId="6" fillId="3" borderId="6" xfId="15" applyNumberFormat="1" applyFont="1" applyFill="1" applyBorder="1" applyAlignment="1">
      <alignment vertical="center"/>
    </xf>
    <xf numFmtId="175" fontId="6" fillId="3" borderId="28" xfId="15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49" fontId="1" fillId="0" borderId="28" xfId="0" applyNumberFormat="1" applyFont="1" applyBorder="1" applyAlignment="1">
      <alignment/>
    </xf>
    <xf numFmtId="0" fontId="3" fillId="2" borderId="2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1"/>
  <sheetViews>
    <sheetView tabSelected="1" view="pageBreakPreview" zoomScale="75" zoomScaleNormal="75" zoomScaleSheetLayoutView="75" workbookViewId="0" topLeftCell="M1">
      <selection activeCell="Q3" sqref="Q3"/>
    </sheetView>
  </sheetViews>
  <sheetFormatPr defaultColWidth="9.00390625" defaultRowHeight="12.75"/>
  <cols>
    <col min="1" max="1" width="5.375" style="1" customWidth="1"/>
    <col min="2" max="2" width="6.25390625" style="1" customWidth="1"/>
    <col min="3" max="3" width="10.00390625" style="2" customWidth="1"/>
    <col min="4" max="4" width="33.625" style="3" customWidth="1"/>
    <col min="5" max="5" width="18.75390625" style="1" customWidth="1"/>
    <col min="6" max="6" width="18.75390625" style="2" customWidth="1"/>
    <col min="7" max="7" width="16.00390625" style="1" bestFit="1" customWidth="1"/>
    <col min="8" max="8" width="15.625" style="1" customWidth="1"/>
    <col min="9" max="9" width="15.625" style="4" customWidth="1"/>
    <col min="10" max="13" width="14.125" style="4" customWidth="1"/>
    <col min="14" max="14" width="15.625" style="4" customWidth="1"/>
    <col min="15" max="15" width="14.25390625" style="0" customWidth="1"/>
    <col min="16" max="16" width="15.00390625" style="0" customWidth="1"/>
    <col min="17" max="17" width="15.625" style="0" customWidth="1"/>
    <col min="18" max="18" width="13.25390625" style="0" customWidth="1"/>
    <col min="19" max="20" width="14.125" style="0" customWidth="1"/>
    <col min="21" max="21" width="11.375" style="0" bestFit="1" customWidth="1"/>
  </cols>
  <sheetData>
    <row r="1" spans="9:19" ht="18">
      <c r="I1" s="5"/>
      <c r="J1" s="5"/>
      <c r="K1" s="5"/>
      <c r="L1" s="5"/>
      <c r="M1" s="5"/>
      <c r="S1" s="78" t="s">
        <v>38</v>
      </c>
    </row>
    <row r="2" spans="4:19" ht="20.25">
      <c r="D2" s="1"/>
      <c r="F2" s="120" t="s">
        <v>42</v>
      </c>
      <c r="I2" s="6"/>
      <c r="J2" s="6"/>
      <c r="K2" s="6"/>
      <c r="L2" s="6"/>
      <c r="M2" s="6"/>
      <c r="S2" s="79" t="s">
        <v>50</v>
      </c>
    </row>
    <row r="3" spans="9:19" ht="18">
      <c r="I3" s="6"/>
      <c r="J3" s="6"/>
      <c r="K3" s="6"/>
      <c r="L3" s="6"/>
      <c r="M3" s="6"/>
      <c r="S3" s="79" t="s">
        <v>29</v>
      </c>
    </row>
    <row r="4" spans="6:19" ht="18">
      <c r="F4" s="7"/>
      <c r="H4" s="3"/>
      <c r="I4" s="8"/>
      <c r="J4" s="8"/>
      <c r="K4" s="8"/>
      <c r="L4" s="8"/>
      <c r="M4" s="8"/>
      <c r="S4" s="80" t="s">
        <v>39</v>
      </c>
    </row>
    <row r="5" ht="16.5" thickBot="1"/>
    <row r="6" spans="1:21" ht="74.25" customHeight="1" thickBot="1">
      <c r="A6" s="61" t="s">
        <v>0</v>
      </c>
      <c r="B6" s="59" t="s">
        <v>1</v>
      </c>
      <c r="C6" s="59" t="s">
        <v>2</v>
      </c>
      <c r="D6" s="64" t="s">
        <v>3</v>
      </c>
      <c r="E6" s="59" t="s">
        <v>4</v>
      </c>
      <c r="F6" s="59" t="s">
        <v>6</v>
      </c>
      <c r="G6" s="9" t="s">
        <v>5</v>
      </c>
      <c r="H6" s="9"/>
      <c r="I6" s="128"/>
      <c r="J6" s="128"/>
      <c r="K6" s="128"/>
      <c r="L6" s="128"/>
      <c r="M6" s="128"/>
      <c r="N6" s="128"/>
      <c r="O6" s="128"/>
      <c r="P6" s="128"/>
      <c r="Q6" s="129"/>
      <c r="R6" s="88"/>
      <c r="S6" s="88"/>
      <c r="T6" s="88"/>
      <c r="U6" s="88"/>
    </row>
    <row r="7" spans="1:21" ht="15.75" customHeight="1">
      <c r="A7" s="62"/>
      <c r="B7" s="60"/>
      <c r="C7" s="60"/>
      <c r="D7" s="65"/>
      <c r="E7" s="60"/>
      <c r="F7" s="10"/>
      <c r="G7" s="11"/>
      <c r="H7" s="11"/>
      <c r="I7" s="95"/>
      <c r="J7" s="58"/>
      <c r="K7" s="58"/>
      <c r="L7" s="58"/>
      <c r="M7" s="58"/>
      <c r="N7" s="58">
        <v>2005</v>
      </c>
      <c r="O7" s="58"/>
      <c r="P7" s="85"/>
      <c r="Q7" s="133">
        <v>2006</v>
      </c>
      <c r="R7" s="128"/>
      <c r="S7" s="128"/>
      <c r="T7" s="128"/>
      <c r="U7" s="134"/>
    </row>
    <row r="8" spans="1:21" ht="15.75" customHeight="1" thickBot="1">
      <c r="A8" s="62"/>
      <c r="B8" s="60"/>
      <c r="C8" s="60"/>
      <c r="D8" s="65"/>
      <c r="E8" s="60"/>
      <c r="F8" s="10"/>
      <c r="G8" s="11"/>
      <c r="H8" s="11"/>
      <c r="I8" s="96"/>
      <c r="J8" s="89"/>
      <c r="K8" s="89"/>
      <c r="L8" s="89"/>
      <c r="M8" s="89"/>
      <c r="N8" s="89"/>
      <c r="O8" s="89"/>
      <c r="P8" s="90"/>
      <c r="Q8" s="135"/>
      <c r="R8" s="136"/>
      <c r="S8" s="136"/>
      <c r="T8" s="136"/>
      <c r="U8" s="137"/>
    </row>
    <row r="9" spans="1:21" ht="27.75" customHeight="1">
      <c r="A9" s="62"/>
      <c r="B9" s="60"/>
      <c r="C9" s="60"/>
      <c r="D9" s="65"/>
      <c r="E9" s="60"/>
      <c r="F9" s="63"/>
      <c r="G9" s="11"/>
      <c r="H9" s="11"/>
      <c r="I9" s="98"/>
      <c r="J9" s="60" t="s">
        <v>24</v>
      </c>
      <c r="K9" s="10"/>
      <c r="L9" s="60"/>
      <c r="M9" s="140" t="s">
        <v>37</v>
      </c>
      <c r="N9" s="139"/>
      <c r="O9" s="139"/>
      <c r="P9" s="141"/>
      <c r="Q9" s="100"/>
      <c r="R9" s="138" t="s">
        <v>23</v>
      </c>
      <c r="S9" s="139"/>
      <c r="T9" s="139"/>
      <c r="U9" s="139"/>
    </row>
    <row r="10" spans="1:21" ht="41.25" customHeight="1">
      <c r="A10" s="62"/>
      <c r="B10" s="60"/>
      <c r="C10" s="60"/>
      <c r="D10" s="65"/>
      <c r="E10" s="60"/>
      <c r="F10" s="63"/>
      <c r="G10" s="11"/>
      <c r="H10" s="11" t="s">
        <v>7</v>
      </c>
      <c r="I10" s="60" t="s">
        <v>8</v>
      </c>
      <c r="J10" s="60"/>
      <c r="K10" s="60" t="s">
        <v>36</v>
      </c>
      <c r="L10" s="60" t="s">
        <v>35</v>
      </c>
      <c r="M10" s="93" t="s">
        <v>28</v>
      </c>
      <c r="N10" s="12" t="s">
        <v>49</v>
      </c>
      <c r="O10" s="93" t="s">
        <v>21</v>
      </c>
      <c r="P10" s="91" t="s">
        <v>21</v>
      </c>
      <c r="Q10" s="10" t="s">
        <v>8</v>
      </c>
      <c r="R10" s="60" t="s">
        <v>24</v>
      </c>
      <c r="S10" s="93" t="s">
        <v>21</v>
      </c>
      <c r="T10" s="12" t="s">
        <v>49</v>
      </c>
      <c r="U10" s="91" t="s">
        <v>21</v>
      </c>
    </row>
    <row r="11" spans="1:21" ht="16.5" thickBot="1">
      <c r="A11" s="13"/>
      <c r="B11" s="14"/>
      <c r="C11" s="14"/>
      <c r="D11" s="15"/>
      <c r="E11" s="14"/>
      <c r="F11" s="16"/>
      <c r="G11" s="17"/>
      <c r="H11" s="17"/>
      <c r="I11" s="97"/>
      <c r="J11" s="97"/>
      <c r="K11" s="97"/>
      <c r="L11" s="97"/>
      <c r="M11" s="97"/>
      <c r="N11" s="18"/>
      <c r="O11" s="94" t="s">
        <v>26</v>
      </c>
      <c r="P11" s="92" t="s">
        <v>25</v>
      </c>
      <c r="Q11" s="99"/>
      <c r="R11" s="97"/>
      <c r="S11" s="94" t="s">
        <v>26</v>
      </c>
      <c r="T11" s="18"/>
      <c r="U11" s="92" t="s">
        <v>25</v>
      </c>
    </row>
    <row r="12" spans="1:33" s="67" customFormat="1" ht="39" customHeight="1" hidden="1" thickBot="1">
      <c r="A12" s="31">
        <v>1</v>
      </c>
      <c r="B12" s="32"/>
      <c r="C12" s="33" t="s">
        <v>10</v>
      </c>
      <c r="D12" s="34" t="s">
        <v>11</v>
      </c>
      <c r="E12" s="35" t="s">
        <v>9</v>
      </c>
      <c r="F12" s="36" t="s">
        <v>12</v>
      </c>
      <c r="G12" s="37"/>
      <c r="H12" s="38"/>
      <c r="I12" s="74"/>
      <c r="J12" s="81"/>
      <c r="K12" s="81"/>
      <c r="L12" s="81"/>
      <c r="M12" s="81"/>
      <c r="N12" s="39"/>
      <c r="O12" s="39"/>
      <c r="P12" s="81"/>
      <c r="Q12" s="74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252" s="73" customFormat="1" ht="50.25" customHeight="1" thickBot="1">
      <c r="A13" s="19"/>
      <c r="B13" s="20" t="s">
        <v>13</v>
      </c>
      <c r="C13" s="20"/>
      <c r="D13" s="21" t="s">
        <v>14</v>
      </c>
      <c r="E13" s="22"/>
      <c r="F13" s="23"/>
      <c r="G13" s="29">
        <f>SUM(G14:G18)</f>
        <v>1163948</v>
      </c>
      <c r="H13" s="29">
        <f>SUM(H14:H18)</f>
        <v>31618</v>
      </c>
      <c r="I13" s="103">
        <f>SUM(I14:I18)</f>
        <v>900540</v>
      </c>
      <c r="J13" s="29">
        <f>SUM(J14:J18)</f>
        <v>205000</v>
      </c>
      <c r="K13" s="29">
        <f aca="true" t="shared" si="0" ref="K13:P13">SUM(K14:K18)</f>
        <v>0</v>
      </c>
      <c r="L13" s="29">
        <f t="shared" si="0"/>
        <v>234052</v>
      </c>
      <c r="M13" s="29">
        <f t="shared" si="0"/>
        <v>0</v>
      </c>
      <c r="N13" s="29">
        <f t="shared" si="0"/>
        <v>407194</v>
      </c>
      <c r="O13" s="29">
        <f t="shared" si="0"/>
        <v>54294</v>
      </c>
      <c r="P13" s="29">
        <f t="shared" si="0"/>
        <v>0</v>
      </c>
      <c r="Q13" s="116">
        <f>SUM(Q14:Q18)</f>
        <v>231790</v>
      </c>
      <c r="R13" s="118">
        <f>SUM(R14:R18)</f>
        <v>231790</v>
      </c>
      <c r="S13" s="118">
        <f>SUM(S14:S18)</f>
        <v>0</v>
      </c>
      <c r="T13" s="118">
        <f>SUM(T14:T18)</f>
        <v>0</v>
      </c>
      <c r="U13" s="118">
        <f>SUM(U14:U18)</f>
        <v>0</v>
      </c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68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70"/>
      <c r="AT13" s="71"/>
      <c r="AU13" s="71"/>
      <c r="AV13" s="72"/>
      <c r="AW13" s="68"/>
      <c r="AX13" s="68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70"/>
      <c r="BJ13" s="71"/>
      <c r="BK13" s="71"/>
      <c r="BL13" s="72"/>
      <c r="BM13" s="68"/>
      <c r="BN13" s="68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70"/>
      <c r="BZ13" s="71"/>
      <c r="CA13" s="71"/>
      <c r="CB13" s="72"/>
      <c r="CC13" s="68"/>
      <c r="CD13" s="68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70"/>
      <c r="CP13" s="71"/>
      <c r="CQ13" s="71"/>
      <c r="CR13" s="72"/>
      <c r="CS13" s="68"/>
      <c r="CT13" s="68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70"/>
      <c r="DF13" s="71"/>
      <c r="DG13" s="71"/>
      <c r="DH13" s="72"/>
      <c r="DI13" s="68"/>
      <c r="DJ13" s="68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70"/>
      <c r="DV13" s="71"/>
      <c r="DW13" s="71"/>
      <c r="DX13" s="72"/>
      <c r="DY13" s="68"/>
      <c r="DZ13" s="68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70"/>
      <c r="EL13" s="71"/>
      <c r="EM13" s="71"/>
      <c r="EN13" s="72"/>
      <c r="EO13" s="68"/>
      <c r="EP13" s="68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70"/>
      <c r="FB13" s="71"/>
      <c r="FC13" s="71"/>
      <c r="FD13" s="72"/>
      <c r="FE13" s="68"/>
      <c r="FF13" s="68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70"/>
      <c r="FR13" s="71"/>
      <c r="FS13" s="71"/>
      <c r="FT13" s="72"/>
      <c r="FU13" s="68"/>
      <c r="FV13" s="68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70"/>
      <c r="GH13" s="71"/>
      <c r="GI13" s="71"/>
      <c r="GJ13" s="72"/>
      <c r="GK13" s="68"/>
      <c r="GL13" s="68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70"/>
      <c r="GX13" s="71"/>
      <c r="GY13" s="71"/>
      <c r="GZ13" s="72"/>
      <c r="HA13" s="68"/>
      <c r="HB13" s="68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70"/>
      <c r="HN13" s="71"/>
      <c r="HO13" s="71"/>
      <c r="HP13" s="72"/>
      <c r="HQ13" s="68"/>
      <c r="HR13" s="68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70"/>
      <c r="ID13" s="71"/>
      <c r="IE13" s="71"/>
      <c r="IF13" s="72"/>
      <c r="IG13" s="68"/>
      <c r="IH13" s="68"/>
      <c r="II13" s="69"/>
      <c r="IJ13" s="69"/>
      <c r="IK13" s="69"/>
      <c r="IL13" s="69"/>
      <c r="IM13" s="69"/>
      <c r="IN13" s="69"/>
      <c r="IO13" s="69"/>
      <c r="IP13" s="69"/>
      <c r="IQ13" s="69"/>
      <c r="IR13" s="69"/>
    </row>
    <row r="14" spans="1:33" s="67" customFormat="1" ht="68.25" customHeight="1" thickBot="1">
      <c r="A14" s="42">
        <v>1</v>
      </c>
      <c r="B14" s="25"/>
      <c r="C14" s="26" t="s">
        <v>15</v>
      </c>
      <c r="D14" s="27" t="s">
        <v>33</v>
      </c>
      <c r="E14" s="43" t="s">
        <v>9</v>
      </c>
      <c r="F14" s="105" t="s">
        <v>31</v>
      </c>
      <c r="G14" s="29">
        <f aca="true" t="shared" si="1" ref="G14:G26">H14+I14+Q14</f>
        <v>306255</v>
      </c>
      <c r="H14" s="29">
        <v>16865</v>
      </c>
      <c r="I14" s="103">
        <f>SUM(J14:P14)</f>
        <v>157600</v>
      </c>
      <c r="J14" s="82">
        <v>5000</v>
      </c>
      <c r="K14" s="82">
        <v>0</v>
      </c>
      <c r="L14" s="82">
        <v>152600</v>
      </c>
      <c r="M14" s="82"/>
      <c r="N14" s="44"/>
      <c r="O14" s="44"/>
      <c r="P14" s="82"/>
      <c r="Q14" s="76">
        <f>SUM(R14:U14)</f>
        <v>131790</v>
      </c>
      <c r="R14" s="44">
        <v>131790</v>
      </c>
      <c r="S14" s="44"/>
      <c r="T14" s="44"/>
      <c r="U14" s="4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67" customFormat="1" ht="68.25" customHeight="1">
      <c r="A15" s="56">
        <v>2</v>
      </c>
      <c r="B15" s="57"/>
      <c r="C15" s="26"/>
      <c r="D15" s="27" t="s">
        <v>32</v>
      </c>
      <c r="E15" s="43" t="s">
        <v>9</v>
      </c>
      <c r="F15" s="105" t="s">
        <v>34</v>
      </c>
      <c r="G15" s="29">
        <f t="shared" si="1"/>
        <v>166753</v>
      </c>
      <c r="H15" s="29">
        <v>10753</v>
      </c>
      <c r="I15" s="103">
        <f>SUM(J15:P15)</f>
        <v>156000</v>
      </c>
      <c r="J15" s="114">
        <v>156000</v>
      </c>
      <c r="K15" s="82"/>
      <c r="L15" s="82"/>
      <c r="M15" s="82"/>
      <c r="N15" s="44"/>
      <c r="O15" s="44"/>
      <c r="P15" s="114"/>
      <c r="Q15" s="116"/>
      <c r="R15" s="30"/>
      <c r="S15" s="30"/>
      <c r="T15" s="30"/>
      <c r="U15" s="30"/>
      <c r="V15"/>
      <c r="W15"/>
      <c r="X15"/>
      <c r="Y15"/>
      <c r="Z15"/>
      <c r="AA15"/>
      <c r="AB15"/>
      <c r="AC15"/>
      <c r="AD15"/>
      <c r="AE15"/>
      <c r="AF15"/>
      <c r="AG15"/>
    </row>
    <row r="16" spans="1:21" ht="68.25" customHeight="1">
      <c r="A16" s="56">
        <v>3</v>
      </c>
      <c r="B16" s="57"/>
      <c r="C16" s="26" t="s">
        <v>15</v>
      </c>
      <c r="D16" s="27" t="s">
        <v>19</v>
      </c>
      <c r="E16" s="43" t="s">
        <v>9</v>
      </c>
      <c r="F16" s="28" t="s">
        <v>12</v>
      </c>
      <c r="G16" s="29">
        <f t="shared" si="1"/>
        <v>263901</v>
      </c>
      <c r="H16" s="117">
        <v>2000</v>
      </c>
      <c r="I16" s="116">
        <f>SUM(J16:O16)</f>
        <v>261901</v>
      </c>
      <c r="J16" s="66">
        <v>0</v>
      </c>
      <c r="K16" s="66"/>
      <c r="L16" s="66">
        <v>39292</v>
      </c>
      <c r="M16" s="66"/>
      <c r="N16" s="66">
        <v>196419</v>
      </c>
      <c r="O16" s="66">
        <v>26190</v>
      </c>
      <c r="P16" s="82"/>
      <c r="Q16" s="116"/>
      <c r="R16" s="125">
        <f>Q16*75%</f>
        <v>0</v>
      </c>
      <c r="S16" s="125">
        <f aca="true" t="shared" si="2" ref="S16:U17">Q16*10%</f>
        <v>0</v>
      </c>
      <c r="T16" s="125">
        <f t="shared" si="2"/>
        <v>0</v>
      </c>
      <c r="U16" s="125">
        <f t="shared" si="2"/>
        <v>0</v>
      </c>
    </row>
    <row r="17" spans="1:21" ht="68.25" customHeight="1">
      <c r="A17" s="56">
        <v>4</v>
      </c>
      <c r="B17" s="57"/>
      <c r="C17" s="26" t="s">
        <v>15</v>
      </c>
      <c r="D17" s="27" t="s">
        <v>20</v>
      </c>
      <c r="E17" s="43" t="s">
        <v>9</v>
      </c>
      <c r="F17" s="28" t="s">
        <v>12</v>
      </c>
      <c r="G17" s="29">
        <f t="shared" si="1"/>
        <v>283039</v>
      </c>
      <c r="H17" s="117">
        <v>2000</v>
      </c>
      <c r="I17" s="116">
        <f>SUM(J17:O17)</f>
        <v>281039</v>
      </c>
      <c r="J17" s="66">
        <v>0</v>
      </c>
      <c r="K17" s="66"/>
      <c r="L17" s="66">
        <v>42160</v>
      </c>
      <c r="M17" s="66"/>
      <c r="N17" s="66">
        <v>210775</v>
      </c>
      <c r="O17" s="66">
        <v>28104</v>
      </c>
      <c r="P17" s="114"/>
      <c r="Q17" s="116"/>
      <c r="R17" s="125">
        <f>Q17*75%</f>
        <v>0</v>
      </c>
      <c r="S17" s="125">
        <f t="shared" si="2"/>
        <v>0</v>
      </c>
      <c r="T17" s="125">
        <f t="shared" si="2"/>
        <v>0</v>
      </c>
      <c r="U17" s="125">
        <f t="shared" si="2"/>
        <v>0</v>
      </c>
    </row>
    <row r="18" spans="1:21" ht="68.25" customHeight="1" thickBot="1">
      <c r="A18" s="56">
        <v>5</v>
      </c>
      <c r="B18" s="57"/>
      <c r="C18" s="26" t="s">
        <v>15</v>
      </c>
      <c r="D18" s="27" t="s">
        <v>41</v>
      </c>
      <c r="E18" s="43" t="s">
        <v>9</v>
      </c>
      <c r="F18" s="28" t="s">
        <v>40</v>
      </c>
      <c r="G18" s="29">
        <f t="shared" si="1"/>
        <v>144000</v>
      </c>
      <c r="H18" s="29">
        <v>0</v>
      </c>
      <c r="I18" s="76">
        <f>SUM(J18:O18)</f>
        <v>44000</v>
      </c>
      <c r="J18" s="30">
        <v>44000</v>
      </c>
      <c r="K18" s="66"/>
      <c r="L18" s="30"/>
      <c r="M18" s="66"/>
      <c r="N18" s="66"/>
      <c r="O18" s="66"/>
      <c r="P18" s="124"/>
      <c r="Q18" s="116">
        <f>SUM(R18:U18)</f>
        <v>100000</v>
      </c>
      <c r="R18" s="124">
        <v>100000</v>
      </c>
      <c r="S18" s="124"/>
      <c r="T18" s="124"/>
      <c r="U18" s="124"/>
    </row>
    <row r="19" spans="1:252" s="73" customFormat="1" ht="50.25" customHeight="1" thickBot="1">
      <c r="A19" s="19"/>
      <c r="B19" s="20" t="s">
        <v>16</v>
      </c>
      <c r="C19" s="20"/>
      <c r="D19" s="21" t="s">
        <v>17</v>
      </c>
      <c r="E19" s="22"/>
      <c r="F19" s="23"/>
      <c r="G19" s="40">
        <f t="shared" si="1"/>
        <v>3015496</v>
      </c>
      <c r="H19" s="40">
        <f>H21</f>
        <v>39188</v>
      </c>
      <c r="I19" s="77">
        <f aca="true" t="shared" si="3" ref="I19:I26">SUM(J19:P19)</f>
        <v>1947293</v>
      </c>
      <c r="J19" s="41">
        <f>SUM(J21+J20)</f>
        <v>56704</v>
      </c>
      <c r="K19" s="41">
        <f>SUM(K21+K20)</f>
        <v>1441700</v>
      </c>
      <c r="L19" s="41">
        <f>SUM(L21+L20)</f>
        <v>120460</v>
      </c>
      <c r="M19" s="41">
        <f>SUM(M21+M20)</f>
        <v>6662</v>
      </c>
      <c r="N19" s="41">
        <f aca="true" t="shared" si="4" ref="N19:U19">SUM(N21)</f>
        <v>0</v>
      </c>
      <c r="O19" s="41">
        <f t="shared" si="4"/>
        <v>71767</v>
      </c>
      <c r="P19" s="84">
        <f t="shared" si="4"/>
        <v>250000</v>
      </c>
      <c r="Q19" s="77">
        <f>SUM(Q21)</f>
        <v>1029015</v>
      </c>
      <c r="R19" s="41">
        <f t="shared" si="4"/>
        <v>104648</v>
      </c>
      <c r="S19" s="41">
        <f t="shared" si="4"/>
        <v>102901</v>
      </c>
      <c r="T19" s="41">
        <f t="shared" si="4"/>
        <v>771466</v>
      </c>
      <c r="U19" s="112">
        <f t="shared" si="4"/>
        <v>50000</v>
      </c>
      <c r="V19"/>
      <c r="W19"/>
      <c r="X19"/>
      <c r="Y19"/>
      <c r="Z19" s="69"/>
      <c r="AA19" s="69"/>
      <c r="AB19" s="69"/>
      <c r="AC19" s="70"/>
      <c r="AD19" s="71"/>
      <c r="AE19" s="71"/>
      <c r="AF19" s="72"/>
      <c r="AG19" s="68"/>
      <c r="AH19" s="68"/>
      <c r="AI19" s="86"/>
      <c r="AJ19" s="86"/>
      <c r="AK19" s="86"/>
      <c r="AL19" s="87"/>
      <c r="AM19" s="69"/>
      <c r="AN19" s="69"/>
      <c r="AO19" s="69"/>
      <c r="AP19" s="69"/>
      <c r="AQ19" s="69"/>
      <c r="AR19" s="69"/>
      <c r="AS19" s="70"/>
      <c r="AT19" s="71"/>
      <c r="AU19" s="71"/>
      <c r="AV19" s="72"/>
      <c r="AW19" s="68"/>
      <c r="AX19" s="68"/>
      <c r="AY19" s="86"/>
      <c r="AZ19" s="86"/>
      <c r="BA19" s="86"/>
      <c r="BB19" s="87"/>
      <c r="BC19" s="69"/>
      <c r="BD19" s="69"/>
      <c r="BE19" s="69"/>
      <c r="BF19" s="69"/>
      <c r="BG19" s="69"/>
      <c r="BH19" s="69"/>
      <c r="BI19" s="70"/>
      <c r="BJ19" s="71"/>
      <c r="BK19" s="71"/>
      <c r="BL19" s="72"/>
      <c r="BM19" s="68"/>
      <c r="BN19" s="68"/>
      <c r="BO19" s="86"/>
      <c r="BP19" s="86"/>
      <c r="BQ19" s="86"/>
      <c r="BR19" s="87"/>
      <c r="BS19" s="69"/>
      <c r="BT19" s="69"/>
      <c r="BU19" s="69"/>
      <c r="BV19" s="69"/>
      <c r="BW19" s="69"/>
      <c r="BX19" s="69"/>
      <c r="BY19" s="70"/>
      <c r="BZ19" s="71"/>
      <c r="CA19" s="71"/>
      <c r="CB19" s="72"/>
      <c r="CC19" s="68"/>
      <c r="CD19" s="68"/>
      <c r="CE19" s="86"/>
      <c r="CF19" s="86"/>
      <c r="CG19" s="86"/>
      <c r="CH19" s="87"/>
      <c r="CI19" s="69"/>
      <c r="CJ19" s="69"/>
      <c r="CK19" s="69"/>
      <c r="CL19" s="69"/>
      <c r="CM19" s="69"/>
      <c r="CN19" s="69"/>
      <c r="CO19" s="70"/>
      <c r="CP19" s="71"/>
      <c r="CQ19" s="71"/>
      <c r="CR19" s="72"/>
      <c r="CS19" s="68"/>
      <c r="CT19" s="68"/>
      <c r="CU19" s="86"/>
      <c r="CV19" s="86"/>
      <c r="CW19" s="86"/>
      <c r="CX19" s="87"/>
      <c r="CY19" s="69"/>
      <c r="CZ19" s="69"/>
      <c r="DA19" s="69"/>
      <c r="DB19" s="69"/>
      <c r="DC19" s="69"/>
      <c r="DD19" s="69"/>
      <c r="DE19" s="70"/>
      <c r="DF19" s="71"/>
      <c r="DG19" s="71"/>
      <c r="DH19" s="72"/>
      <c r="DI19" s="68"/>
      <c r="DJ19" s="68"/>
      <c r="DK19" s="86"/>
      <c r="DL19" s="86"/>
      <c r="DM19" s="86"/>
      <c r="DN19" s="87"/>
      <c r="DO19" s="69"/>
      <c r="DP19" s="69"/>
      <c r="DQ19" s="69"/>
      <c r="DR19" s="69"/>
      <c r="DS19" s="69"/>
      <c r="DT19" s="69"/>
      <c r="DU19" s="70"/>
      <c r="DV19" s="71"/>
      <c r="DW19" s="71"/>
      <c r="DX19" s="72"/>
      <c r="DY19" s="68"/>
      <c r="DZ19" s="68"/>
      <c r="EA19" s="86"/>
      <c r="EB19" s="86"/>
      <c r="EC19" s="86"/>
      <c r="ED19" s="87"/>
      <c r="EE19" s="69"/>
      <c r="EF19" s="69"/>
      <c r="EG19" s="69"/>
      <c r="EH19" s="69"/>
      <c r="EI19" s="69"/>
      <c r="EJ19" s="69"/>
      <c r="EK19" s="70"/>
      <c r="EL19" s="71"/>
      <c r="EM19" s="71"/>
      <c r="EN19" s="72"/>
      <c r="EO19" s="68"/>
      <c r="EP19" s="68"/>
      <c r="EQ19" s="86"/>
      <c r="ER19" s="86"/>
      <c r="ES19" s="86"/>
      <c r="ET19" s="87"/>
      <c r="EU19" s="69"/>
      <c r="EV19" s="69"/>
      <c r="EW19" s="69"/>
      <c r="EX19" s="69"/>
      <c r="EY19" s="69"/>
      <c r="EZ19" s="69"/>
      <c r="FA19" s="70"/>
      <c r="FB19" s="71"/>
      <c r="FC19" s="71"/>
      <c r="FD19" s="72"/>
      <c r="FE19" s="68"/>
      <c r="FF19" s="68"/>
      <c r="FG19" s="86"/>
      <c r="FH19" s="86"/>
      <c r="FI19" s="86"/>
      <c r="FJ19" s="87"/>
      <c r="FK19" s="69"/>
      <c r="FL19" s="69"/>
      <c r="FM19" s="69"/>
      <c r="FN19" s="69"/>
      <c r="FO19" s="69"/>
      <c r="FP19" s="69"/>
      <c r="FQ19" s="70"/>
      <c r="FR19" s="71"/>
      <c r="FS19" s="71"/>
      <c r="FT19" s="72"/>
      <c r="FU19" s="68"/>
      <c r="FV19" s="68"/>
      <c r="FW19" s="86"/>
      <c r="FX19" s="86"/>
      <c r="FY19" s="86"/>
      <c r="FZ19" s="87"/>
      <c r="GA19" s="69"/>
      <c r="GB19" s="69"/>
      <c r="GC19" s="69"/>
      <c r="GD19" s="69"/>
      <c r="GE19" s="69"/>
      <c r="GF19" s="69"/>
      <c r="GG19" s="70"/>
      <c r="GH19" s="71"/>
      <c r="GI19" s="71"/>
      <c r="GJ19" s="72"/>
      <c r="GK19" s="68"/>
      <c r="GL19" s="68"/>
      <c r="GM19" s="86"/>
      <c r="GN19" s="86"/>
      <c r="GO19" s="86"/>
      <c r="GP19" s="87"/>
      <c r="GQ19" s="69"/>
      <c r="GR19" s="69"/>
      <c r="GS19" s="69"/>
      <c r="GT19" s="69"/>
      <c r="GU19" s="69"/>
      <c r="GV19" s="69"/>
      <c r="GW19" s="70"/>
      <c r="GX19" s="71"/>
      <c r="GY19" s="71"/>
      <c r="GZ19" s="72"/>
      <c r="HA19" s="68"/>
      <c r="HB19" s="68"/>
      <c r="HC19" s="86"/>
      <c r="HD19" s="86"/>
      <c r="HE19" s="86"/>
      <c r="HF19" s="87"/>
      <c r="HG19" s="69"/>
      <c r="HH19" s="69"/>
      <c r="HI19" s="69"/>
      <c r="HJ19" s="69"/>
      <c r="HK19" s="69"/>
      <c r="HL19" s="69"/>
      <c r="HM19" s="70"/>
      <c r="HN19" s="71"/>
      <c r="HO19" s="71"/>
      <c r="HP19" s="72"/>
      <c r="HQ19" s="68"/>
      <c r="HR19" s="68"/>
      <c r="HS19" s="86"/>
      <c r="HT19" s="86"/>
      <c r="HU19" s="86"/>
      <c r="HV19" s="87"/>
      <c r="HW19" s="69"/>
      <c r="HX19" s="69"/>
      <c r="HY19" s="69"/>
      <c r="HZ19" s="69"/>
      <c r="IA19" s="69"/>
      <c r="IB19" s="69"/>
      <c r="IC19" s="70"/>
      <c r="ID19" s="71"/>
      <c r="IE19" s="71"/>
      <c r="IF19" s="72"/>
      <c r="IG19" s="68"/>
      <c r="IH19" s="68"/>
      <c r="II19" s="86"/>
      <c r="IJ19" s="86"/>
      <c r="IK19" s="86"/>
      <c r="IL19" s="87"/>
      <c r="IM19" s="69"/>
      <c r="IN19" s="69"/>
      <c r="IO19" s="69"/>
      <c r="IP19" s="69"/>
      <c r="IQ19" s="69"/>
      <c r="IR19" s="69"/>
    </row>
    <row r="20" spans="1:252" s="73" customFormat="1" ht="68.25" customHeight="1">
      <c r="A20" s="107">
        <v>6</v>
      </c>
      <c r="B20" s="101"/>
      <c r="C20" s="108">
        <v>80101</v>
      </c>
      <c r="D20" s="102" t="s">
        <v>30</v>
      </c>
      <c r="E20" s="43" t="s">
        <v>9</v>
      </c>
      <c r="F20" s="28" t="s">
        <v>12</v>
      </c>
      <c r="G20" s="29">
        <f t="shared" si="1"/>
        <v>16022</v>
      </c>
      <c r="H20" s="37">
        <v>0</v>
      </c>
      <c r="I20" s="75">
        <f t="shared" si="3"/>
        <v>16022</v>
      </c>
      <c r="J20" s="115">
        <v>9360</v>
      </c>
      <c r="K20" s="115"/>
      <c r="L20" s="115"/>
      <c r="M20" s="115">
        <v>6662</v>
      </c>
      <c r="N20" s="109"/>
      <c r="O20" s="109"/>
      <c r="P20" s="110"/>
      <c r="Q20" s="111"/>
      <c r="R20" s="109"/>
      <c r="S20" s="109"/>
      <c r="T20" s="109"/>
      <c r="U20" s="109"/>
      <c r="V20"/>
      <c r="W20"/>
      <c r="X20"/>
      <c r="Y20"/>
      <c r="Z20" s="69"/>
      <c r="AA20" s="69"/>
      <c r="AB20" s="69"/>
      <c r="AC20" s="70"/>
      <c r="AD20" s="71"/>
      <c r="AE20" s="71"/>
      <c r="AF20" s="72"/>
      <c r="AG20" s="68"/>
      <c r="AH20" s="68"/>
      <c r="AI20" s="86"/>
      <c r="AJ20" s="86"/>
      <c r="AK20" s="86"/>
      <c r="AL20" s="87"/>
      <c r="AM20" s="69"/>
      <c r="AN20" s="69"/>
      <c r="AO20" s="69"/>
      <c r="AP20" s="69"/>
      <c r="AQ20" s="69"/>
      <c r="AR20" s="69"/>
      <c r="AS20" s="70"/>
      <c r="AT20" s="71"/>
      <c r="AU20" s="71"/>
      <c r="AV20" s="72"/>
      <c r="AW20" s="68"/>
      <c r="AX20" s="68"/>
      <c r="AY20" s="86"/>
      <c r="AZ20" s="86"/>
      <c r="BA20" s="86"/>
      <c r="BB20" s="87"/>
      <c r="BC20" s="69"/>
      <c r="BD20" s="69"/>
      <c r="BE20" s="69"/>
      <c r="BF20" s="69"/>
      <c r="BG20" s="69"/>
      <c r="BH20" s="69"/>
      <c r="BI20" s="70"/>
      <c r="BJ20" s="71"/>
      <c r="BK20" s="71"/>
      <c r="BL20" s="72"/>
      <c r="BM20" s="68"/>
      <c r="BN20" s="68"/>
      <c r="BO20" s="86"/>
      <c r="BP20" s="86"/>
      <c r="BQ20" s="86"/>
      <c r="BR20" s="87"/>
      <c r="BS20" s="69"/>
      <c r="BT20" s="69"/>
      <c r="BU20" s="69"/>
      <c r="BV20" s="69"/>
      <c r="BW20" s="69"/>
      <c r="BX20" s="69"/>
      <c r="BY20" s="70"/>
      <c r="BZ20" s="71"/>
      <c r="CA20" s="71"/>
      <c r="CB20" s="72"/>
      <c r="CC20" s="68"/>
      <c r="CD20" s="68"/>
      <c r="CE20" s="86"/>
      <c r="CF20" s="86"/>
      <c r="CG20" s="86"/>
      <c r="CH20" s="87"/>
      <c r="CI20" s="69"/>
      <c r="CJ20" s="69"/>
      <c r="CK20" s="69"/>
      <c r="CL20" s="69"/>
      <c r="CM20" s="69"/>
      <c r="CN20" s="69"/>
      <c r="CO20" s="70"/>
      <c r="CP20" s="71"/>
      <c r="CQ20" s="71"/>
      <c r="CR20" s="72"/>
      <c r="CS20" s="68"/>
      <c r="CT20" s="68"/>
      <c r="CU20" s="86"/>
      <c r="CV20" s="86"/>
      <c r="CW20" s="86"/>
      <c r="CX20" s="87"/>
      <c r="CY20" s="69"/>
      <c r="CZ20" s="69"/>
      <c r="DA20" s="69"/>
      <c r="DB20" s="69"/>
      <c r="DC20" s="69"/>
      <c r="DD20" s="69"/>
      <c r="DE20" s="70"/>
      <c r="DF20" s="71"/>
      <c r="DG20" s="71"/>
      <c r="DH20" s="72"/>
      <c r="DI20" s="68"/>
      <c r="DJ20" s="68"/>
      <c r="DK20" s="86"/>
      <c r="DL20" s="86"/>
      <c r="DM20" s="86"/>
      <c r="DN20" s="87"/>
      <c r="DO20" s="69"/>
      <c r="DP20" s="69"/>
      <c r="DQ20" s="69"/>
      <c r="DR20" s="69"/>
      <c r="DS20" s="69"/>
      <c r="DT20" s="69"/>
      <c r="DU20" s="70"/>
      <c r="DV20" s="71"/>
      <c r="DW20" s="71"/>
      <c r="DX20" s="72"/>
      <c r="DY20" s="68"/>
      <c r="DZ20" s="68"/>
      <c r="EA20" s="86"/>
      <c r="EB20" s="86"/>
      <c r="EC20" s="86"/>
      <c r="ED20" s="87"/>
      <c r="EE20" s="69"/>
      <c r="EF20" s="69"/>
      <c r="EG20" s="69"/>
      <c r="EH20" s="69"/>
      <c r="EI20" s="69"/>
      <c r="EJ20" s="69"/>
      <c r="EK20" s="70"/>
      <c r="EL20" s="71"/>
      <c r="EM20" s="71"/>
      <c r="EN20" s="72"/>
      <c r="EO20" s="68"/>
      <c r="EP20" s="68"/>
      <c r="EQ20" s="86"/>
      <c r="ER20" s="86"/>
      <c r="ES20" s="86"/>
      <c r="ET20" s="87"/>
      <c r="EU20" s="69"/>
      <c r="EV20" s="69"/>
      <c r="EW20" s="69"/>
      <c r="EX20" s="69"/>
      <c r="EY20" s="69"/>
      <c r="EZ20" s="69"/>
      <c r="FA20" s="70"/>
      <c r="FB20" s="71"/>
      <c r="FC20" s="71"/>
      <c r="FD20" s="72"/>
      <c r="FE20" s="68"/>
      <c r="FF20" s="68"/>
      <c r="FG20" s="86"/>
      <c r="FH20" s="86"/>
      <c r="FI20" s="86"/>
      <c r="FJ20" s="87"/>
      <c r="FK20" s="69"/>
      <c r="FL20" s="69"/>
      <c r="FM20" s="69"/>
      <c r="FN20" s="69"/>
      <c r="FO20" s="69"/>
      <c r="FP20" s="69"/>
      <c r="FQ20" s="70"/>
      <c r="FR20" s="71"/>
      <c r="FS20" s="71"/>
      <c r="FT20" s="72"/>
      <c r="FU20" s="68"/>
      <c r="FV20" s="68"/>
      <c r="FW20" s="86"/>
      <c r="FX20" s="86"/>
      <c r="FY20" s="86"/>
      <c r="FZ20" s="87"/>
      <c r="GA20" s="69"/>
      <c r="GB20" s="69"/>
      <c r="GC20" s="69"/>
      <c r="GD20" s="69"/>
      <c r="GE20" s="69"/>
      <c r="GF20" s="69"/>
      <c r="GG20" s="70"/>
      <c r="GH20" s="71"/>
      <c r="GI20" s="71"/>
      <c r="GJ20" s="72"/>
      <c r="GK20" s="68"/>
      <c r="GL20" s="68"/>
      <c r="GM20" s="86"/>
      <c r="GN20" s="86"/>
      <c r="GO20" s="86"/>
      <c r="GP20" s="87"/>
      <c r="GQ20" s="69"/>
      <c r="GR20" s="69"/>
      <c r="GS20" s="69"/>
      <c r="GT20" s="69"/>
      <c r="GU20" s="69"/>
      <c r="GV20" s="69"/>
      <c r="GW20" s="70"/>
      <c r="GX20" s="71"/>
      <c r="GY20" s="71"/>
      <c r="GZ20" s="72"/>
      <c r="HA20" s="68"/>
      <c r="HB20" s="68"/>
      <c r="HC20" s="86"/>
      <c r="HD20" s="86"/>
      <c r="HE20" s="86"/>
      <c r="HF20" s="87"/>
      <c r="HG20" s="69"/>
      <c r="HH20" s="69"/>
      <c r="HI20" s="69"/>
      <c r="HJ20" s="69"/>
      <c r="HK20" s="69"/>
      <c r="HL20" s="69"/>
      <c r="HM20" s="70"/>
      <c r="HN20" s="71"/>
      <c r="HO20" s="71"/>
      <c r="HP20" s="72"/>
      <c r="HQ20" s="68"/>
      <c r="HR20" s="68"/>
      <c r="HS20" s="86"/>
      <c r="HT20" s="86"/>
      <c r="HU20" s="86"/>
      <c r="HV20" s="87"/>
      <c r="HW20" s="69"/>
      <c r="HX20" s="69"/>
      <c r="HY20" s="69"/>
      <c r="HZ20" s="69"/>
      <c r="IA20" s="69"/>
      <c r="IB20" s="69"/>
      <c r="IC20" s="70"/>
      <c r="ID20" s="71"/>
      <c r="IE20" s="71"/>
      <c r="IF20" s="72"/>
      <c r="IG20" s="68"/>
      <c r="IH20" s="68"/>
      <c r="II20" s="86"/>
      <c r="IJ20" s="86"/>
      <c r="IK20" s="86"/>
      <c r="IL20" s="87"/>
      <c r="IM20" s="69"/>
      <c r="IN20" s="69"/>
      <c r="IO20" s="69"/>
      <c r="IP20" s="69"/>
      <c r="IQ20" s="69"/>
      <c r="IR20" s="69"/>
    </row>
    <row r="21" spans="1:21" ht="53.25" customHeight="1" thickBot="1">
      <c r="A21" s="45">
        <v>7</v>
      </c>
      <c r="B21" s="46"/>
      <c r="C21" s="47">
        <v>80110</v>
      </c>
      <c r="D21" s="34" t="s">
        <v>27</v>
      </c>
      <c r="E21" s="35" t="s">
        <v>9</v>
      </c>
      <c r="F21" s="48" t="s">
        <v>22</v>
      </c>
      <c r="G21" s="37">
        <f t="shared" si="1"/>
        <v>2999474</v>
      </c>
      <c r="H21" s="113">
        <v>39188</v>
      </c>
      <c r="I21" s="106">
        <f t="shared" si="3"/>
        <v>1931271</v>
      </c>
      <c r="J21" s="30">
        <v>47344</v>
      </c>
      <c r="K21" s="30">
        <v>1441700</v>
      </c>
      <c r="L21" s="30">
        <v>120460</v>
      </c>
      <c r="M21" s="30"/>
      <c r="N21" s="30">
        <v>0</v>
      </c>
      <c r="O21" s="30">
        <v>71767</v>
      </c>
      <c r="P21" s="83">
        <v>250000</v>
      </c>
      <c r="Q21" s="76">
        <f aca="true" t="shared" si="5" ref="Q21:Q26">SUM(R21:U21)</f>
        <v>1029015</v>
      </c>
      <c r="R21" s="30">
        <v>104648</v>
      </c>
      <c r="S21" s="30">
        <v>102901</v>
      </c>
      <c r="T21" s="30">
        <v>771466</v>
      </c>
      <c r="U21" s="30">
        <v>50000</v>
      </c>
    </row>
    <row r="22" spans="1:252" s="73" customFormat="1" ht="43.5" customHeight="1" thickBot="1">
      <c r="A22" s="126">
        <v>8</v>
      </c>
      <c r="B22" s="20"/>
      <c r="C22" s="20"/>
      <c r="D22" s="21" t="s">
        <v>43</v>
      </c>
      <c r="E22" s="22" t="s">
        <v>9</v>
      </c>
      <c r="F22" s="23" t="s">
        <v>40</v>
      </c>
      <c r="G22" s="40">
        <f>H22+I22+Q22</f>
        <v>593300</v>
      </c>
      <c r="H22" s="122">
        <v>0</v>
      </c>
      <c r="I22" s="123">
        <f t="shared" si="3"/>
        <v>30800</v>
      </c>
      <c r="J22" s="41">
        <f>SUM(J23:J26)</f>
        <v>30800</v>
      </c>
      <c r="K22" s="41">
        <f aca="true" t="shared" si="6" ref="K22:P22">SUM(K23:K26)</f>
        <v>0</v>
      </c>
      <c r="L22" s="41">
        <f t="shared" si="6"/>
        <v>0</v>
      </c>
      <c r="M22" s="41">
        <f t="shared" si="6"/>
        <v>0</v>
      </c>
      <c r="N22" s="41">
        <f t="shared" si="6"/>
        <v>0</v>
      </c>
      <c r="O22" s="41">
        <f t="shared" si="6"/>
        <v>0</v>
      </c>
      <c r="P22" s="41">
        <f t="shared" si="6"/>
        <v>0</v>
      </c>
      <c r="Q22" s="104">
        <f>SUM(Q23:Q26)</f>
        <v>562500</v>
      </c>
      <c r="R22" s="104">
        <f>SUM(R23:R26)</f>
        <v>112500</v>
      </c>
      <c r="S22" s="104">
        <f>SUM(S23:S26)</f>
        <v>0</v>
      </c>
      <c r="T22" s="104">
        <f>SUM(T23:T26)</f>
        <v>450000</v>
      </c>
      <c r="U22" s="104">
        <f>SUM(U23:U26)</f>
        <v>0</v>
      </c>
      <c r="V22"/>
      <c r="W22"/>
      <c r="X22"/>
      <c r="Y22"/>
      <c r="Z22" s="69"/>
      <c r="AA22" s="69"/>
      <c r="AB22" s="69"/>
      <c r="AC22" s="70"/>
      <c r="AD22" s="71"/>
      <c r="AE22" s="71"/>
      <c r="AF22" s="72"/>
      <c r="AG22" s="68"/>
      <c r="AH22" s="68"/>
      <c r="AI22" s="86"/>
      <c r="AJ22" s="86"/>
      <c r="AK22" s="86"/>
      <c r="AL22" s="87"/>
      <c r="AM22" s="69"/>
      <c r="AN22" s="69"/>
      <c r="AO22" s="69"/>
      <c r="AP22" s="69"/>
      <c r="AQ22" s="69"/>
      <c r="AR22" s="69"/>
      <c r="AS22" s="70"/>
      <c r="AT22" s="71"/>
      <c r="AU22" s="71"/>
      <c r="AV22" s="72"/>
      <c r="AW22" s="68"/>
      <c r="AX22" s="68"/>
      <c r="AY22" s="86"/>
      <c r="AZ22" s="86"/>
      <c r="BA22" s="86"/>
      <c r="BB22" s="87"/>
      <c r="BC22" s="69"/>
      <c r="BD22" s="69"/>
      <c r="BE22" s="69"/>
      <c r="BF22" s="69"/>
      <c r="BG22" s="69"/>
      <c r="BH22" s="69"/>
      <c r="BI22" s="70"/>
      <c r="BJ22" s="71"/>
      <c r="BK22" s="71"/>
      <c r="BL22" s="72"/>
      <c r="BM22" s="68"/>
      <c r="BN22" s="68"/>
      <c r="BO22" s="86"/>
      <c r="BP22" s="86"/>
      <c r="BQ22" s="86"/>
      <c r="BR22" s="87"/>
      <c r="BS22" s="69"/>
      <c r="BT22" s="69"/>
      <c r="BU22" s="69"/>
      <c r="BV22" s="69"/>
      <c r="BW22" s="69"/>
      <c r="BX22" s="69"/>
      <c r="BY22" s="70"/>
      <c r="BZ22" s="71"/>
      <c r="CA22" s="71"/>
      <c r="CB22" s="72"/>
      <c r="CC22" s="68"/>
      <c r="CD22" s="68"/>
      <c r="CE22" s="86"/>
      <c r="CF22" s="86"/>
      <c r="CG22" s="86"/>
      <c r="CH22" s="87"/>
      <c r="CI22" s="69"/>
      <c r="CJ22" s="69"/>
      <c r="CK22" s="69"/>
      <c r="CL22" s="69"/>
      <c r="CM22" s="69"/>
      <c r="CN22" s="69"/>
      <c r="CO22" s="70"/>
      <c r="CP22" s="71"/>
      <c r="CQ22" s="71"/>
      <c r="CR22" s="72"/>
      <c r="CS22" s="68"/>
      <c r="CT22" s="68"/>
      <c r="CU22" s="86"/>
      <c r="CV22" s="86"/>
      <c r="CW22" s="86"/>
      <c r="CX22" s="87"/>
      <c r="CY22" s="69"/>
      <c r="CZ22" s="69"/>
      <c r="DA22" s="69"/>
      <c r="DB22" s="69"/>
      <c r="DC22" s="69"/>
      <c r="DD22" s="69"/>
      <c r="DE22" s="70"/>
      <c r="DF22" s="71"/>
      <c r="DG22" s="71"/>
      <c r="DH22" s="72"/>
      <c r="DI22" s="68"/>
      <c r="DJ22" s="68"/>
      <c r="DK22" s="86"/>
      <c r="DL22" s="86"/>
      <c r="DM22" s="86"/>
      <c r="DN22" s="87"/>
      <c r="DO22" s="69"/>
      <c r="DP22" s="69"/>
      <c r="DQ22" s="69"/>
      <c r="DR22" s="69"/>
      <c r="DS22" s="69"/>
      <c r="DT22" s="69"/>
      <c r="DU22" s="70"/>
      <c r="DV22" s="71"/>
      <c r="DW22" s="71"/>
      <c r="DX22" s="72"/>
      <c r="DY22" s="68"/>
      <c r="DZ22" s="68"/>
      <c r="EA22" s="86"/>
      <c r="EB22" s="86"/>
      <c r="EC22" s="86"/>
      <c r="ED22" s="87"/>
      <c r="EE22" s="69"/>
      <c r="EF22" s="69"/>
      <c r="EG22" s="69"/>
      <c r="EH22" s="69"/>
      <c r="EI22" s="69"/>
      <c r="EJ22" s="69"/>
      <c r="EK22" s="70"/>
      <c r="EL22" s="71"/>
      <c r="EM22" s="71"/>
      <c r="EN22" s="72"/>
      <c r="EO22" s="68"/>
      <c r="EP22" s="68"/>
      <c r="EQ22" s="86"/>
      <c r="ER22" s="86"/>
      <c r="ES22" s="86"/>
      <c r="ET22" s="87"/>
      <c r="EU22" s="69"/>
      <c r="EV22" s="69"/>
      <c r="EW22" s="69"/>
      <c r="EX22" s="69"/>
      <c r="EY22" s="69"/>
      <c r="EZ22" s="69"/>
      <c r="FA22" s="70"/>
      <c r="FB22" s="71"/>
      <c r="FC22" s="71"/>
      <c r="FD22" s="72"/>
      <c r="FE22" s="68"/>
      <c r="FF22" s="68"/>
      <c r="FG22" s="86"/>
      <c r="FH22" s="86"/>
      <c r="FI22" s="86"/>
      <c r="FJ22" s="87"/>
      <c r="FK22" s="69"/>
      <c r="FL22" s="69"/>
      <c r="FM22" s="69"/>
      <c r="FN22" s="69"/>
      <c r="FO22" s="69"/>
      <c r="FP22" s="69"/>
      <c r="FQ22" s="70"/>
      <c r="FR22" s="71"/>
      <c r="FS22" s="71"/>
      <c r="FT22" s="72"/>
      <c r="FU22" s="68"/>
      <c r="FV22" s="68"/>
      <c r="FW22" s="86"/>
      <c r="FX22" s="86"/>
      <c r="FY22" s="86"/>
      <c r="FZ22" s="87"/>
      <c r="GA22" s="69"/>
      <c r="GB22" s="69"/>
      <c r="GC22" s="69"/>
      <c r="GD22" s="69"/>
      <c r="GE22" s="69"/>
      <c r="GF22" s="69"/>
      <c r="GG22" s="70"/>
      <c r="GH22" s="71"/>
      <c r="GI22" s="71"/>
      <c r="GJ22" s="72"/>
      <c r="GK22" s="68"/>
      <c r="GL22" s="68"/>
      <c r="GM22" s="86"/>
      <c r="GN22" s="86"/>
      <c r="GO22" s="86"/>
      <c r="GP22" s="87"/>
      <c r="GQ22" s="69"/>
      <c r="GR22" s="69"/>
      <c r="GS22" s="69"/>
      <c r="GT22" s="69"/>
      <c r="GU22" s="69"/>
      <c r="GV22" s="69"/>
      <c r="GW22" s="70"/>
      <c r="GX22" s="71"/>
      <c r="GY22" s="71"/>
      <c r="GZ22" s="72"/>
      <c r="HA22" s="68"/>
      <c r="HB22" s="68"/>
      <c r="HC22" s="86"/>
      <c r="HD22" s="86"/>
      <c r="HE22" s="86"/>
      <c r="HF22" s="87"/>
      <c r="HG22" s="69"/>
      <c r="HH22" s="69"/>
      <c r="HI22" s="69"/>
      <c r="HJ22" s="69"/>
      <c r="HK22" s="69"/>
      <c r="HL22" s="69"/>
      <c r="HM22" s="70"/>
      <c r="HN22" s="71"/>
      <c r="HO22" s="71"/>
      <c r="HP22" s="72"/>
      <c r="HQ22" s="68"/>
      <c r="HR22" s="68"/>
      <c r="HS22" s="86"/>
      <c r="HT22" s="86"/>
      <c r="HU22" s="86"/>
      <c r="HV22" s="87"/>
      <c r="HW22" s="69"/>
      <c r="HX22" s="69"/>
      <c r="HY22" s="69"/>
      <c r="HZ22" s="69"/>
      <c r="IA22" s="69"/>
      <c r="IB22" s="69"/>
      <c r="IC22" s="70"/>
      <c r="ID22" s="71"/>
      <c r="IE22" s="71"/>
      <c r="IF22" s="72"/>
      <c r="IG22" s="68"/>
      <c r="IH22" s="68"/>
      <c r="II22" s="86"/>
      <c r="IJ22" s="86"/>
      <c r="IK22" s="86"/>
      <c r="IL22" s="87"/>
      <c r="IM22" s="69"/>
      <c r="IN22" s="69"/>
      <c r="IO22" s="69"/>
      <c r="IP22" s="69"/>
      <c r="IQ22" s="69"/>
      <c r="IR22" s="69"/>
    </row>
    <row r="23" spans="1:21" ht="29.25" customHeight="1">
      <c r="A23" s="56"/>
      <c r="B23" s="57" t="s">
        <v>13</v>
      </c>
      <c r="C23" s="26" t="s">
        <v>15</v>
      </c>
      <c r="D23" s="119" t="s">
        <v>45</v>
      </c>
      <c r="E23" s="43"/>
      <c r="F23" s="28"/>
      <c r="G23" s="29">
        <f t="shared" si="1"/>
        <v>267000</v>
      </c>
      <c r="H23" s="121">
        <v>0</v>
      </c>
      <c r="I23" s="75">
        <f t="shared" si="3"/>
        <v>17000</v>
      </c>
      <c r="J23" s="30">
        <v>17000</v>
      </c>
      <c r="K23" s="44"/>
      <c r="L23" s="30"/>
      <c r="M23" s="44"/>
      <c r="N23" s="44"/>
      <c r="O23" s="44"/>
      <c r="P23" s="44"/>
      <c r="Q23" s="76">
        <f t="shared" si="5"/>
        <v>250000</v>
      </c>
      <c r="R23" s="44">
        <f>T23*20/80</f>
        <v>50000</v>
      </c>
      <c r="S23" s="44"/>
      <c r="T23" s="44">
        <v>200000</v>
      </c>
      <c r="U23" s="44"/>
    </row>
    <row r="24" spans="1:21" ht="38.25" customHeight="1">
      <c r="A24" s="56"/>
      <c r="B24" s="127">
        <v>750</v>
      </c>
      <c r="C24" s="26">
        <v>75023</v>
      </c>
      <c r="D24" s="119" t="s">
        <v>46</v>
      </c>
      <c r="E24" s="43"/>
      <c r="F24" s="28"/>
      <c r="G24" s="29">
        <f t="shared" si="1"/>
        <v>195000</v>
      </c>
      <c r="H24" s="113">
        <v>0</v>
      </c>
      <c r="I24" s="75">
        <f t="shared" si="3"/>
        <v>7500</v>
      </c>
      <c r="J24" s="66">
        <v>7500</v>
      </c>
      <c r="K24" s="66"/>
      <c r="L24" s="66"/>
      <c r="M24" s="66"/>
      <c r="N24" s="66"/>
      <c r="O24" s="66"/>
      <c r="P24" s="66"/>
      <c r="Q24" s="116">
        <f t="shared" si="5"/>
        <v>187500</v>
      </c>
      <c r="R24" s="44">
        <f>T24*20/80</f>
        <v>37500</v>
      </c>
      <c r="S24" s="66"/>
      <c r="T24" s="44">
        <v>150000</v>
      </c>
      <c r="U24" s="66"/>
    </row>
    <row r="25" spans="1:21" ht="27.75" customHeight="1">
      <c r="A25" s="56"/>
      <c r="B25" s="127">
        <v>900</v>
      </c>
      <c r="C25" s="26">
        <v>90004</v>
      </c>
      <c r="D25" s="119" t="s">
        <v>47</v>
      </c>
      <c r="E25" s="43"/>
      <c r="F25" s="28"/>
      <c r="G25" s="29">
        <f t="shared" si="1"/>
        <v>38700</v>
      </c>
      <c r="H25" s="113">
        <v>0</v>
      </c>
      <c r="I25" s="75">
        <f t="shared" si="3"/>
        <v>1200</v>
      </c>
      <c r="J25" s="66">
        <v>1200</v>
      </c>
      <c r="K25" s="66"/>
      <c r="L25" s="66"/>
      <c r="M25" s="66"/>
      <c r="N25" s="66"/>
      <c r="O25" s="66"/>
      <c r="P25" s="66"/>
      <c r="Q25" s="116">
        <f t="shared" si="5"/>
        <v>37500</v>
      </c>
      <c r="R25" s="44">
        <f>T25*20/80</f>
        <v>7500</v>
      </c>
      <c r="S25" s="66"/>
      <c r="T25" s="44">
        <v>30000</v>
      </c>
      <c r="U25" s="66"/>
    </row>
    <row r="26" spans="1:21" ht="33" customHeight="1" thickBot="1">
      <c r="A26" s="56"/>
      <c r="B26" s="57">
        <v>926</v>
      </c>
      <c r="C26" s="26" t="s">
        <v>44</v>
      </c>
      <c r="D26" s="119" t="s">
        <v>48</v>
      </c>
      <c r="E26" s="43"/>
      <c r="F26" s="28"/>
      <c r="G26" s="29">
        <f t="shared" si="1"/>
        <v>92600</v>
      </c>
      <c r="H26" s="113">
        <v>0</v>
      </c>
      <c r="I26" s="75">
        <f t="shared" si="3"/>
        <v>5100</v>
      </c>
      <c r="J26" s="30">
        <v>5100</v>
      </c>
      <c r="K26" s="66"/>
      <c r="L26" s="30"/>
      <c r="M26" s="66"/>
      <c r="N26" s="66"/>
      <c r="O26" s="66"/>
      <c r="P26" s="66"/>
      <c r="Q26" s="76">
        <f t="shared" si="5"/>
        <v>87500</v>
      </c>
      <c r="R26" s="44">
        <f>T26*20/80</f>
        <v>17500</v>
      </c>
      <c r="S26" s="66"/>
      <c r="T26" s="44">
        <v>70000</v>
      </c>
      <c r="U26" s="66"/>
    </row>
    <row r="27" spans="1:21" s="50" customFormat="1" ht="34.5" customHeight="1" thickBot="1">
      <c r="A27" s="130" t="s">
        <v>18</v>
      </c>
      <c r="B27" s="131"/>
      <c r="C27" s="131"/>
      <c r="D27" s="131"/>
      <c r="E27" s="131"/>
      <c r="F27" s="132"/>
      <c r="G27" s="40">
        <f>H27+I27+Q27</f>
        <v>4772744</v>
      </c>
      <c r="H27" s="49">
        <f>H$19+H$13+H$22</f>
        <v>70806</v>
      </c>
      <c r="I27" s="104">
        <f>I$19+I$13+I22</f>
        <v>2878633</v>
      </c>
      <c r="J27" s="49">
        <f>J$19+J$13+J22</f>
        <v>292504</v>
      </c>
      <c r="K27" s="49">
        <f aca="true" t="shared" si="7" ref="K27:P27">K$19+K$13+K22</f>
        <v>1441700</v>
      </c>
      <c r="L27" s="49">
        <f t="shared" si="7"/>
        <v>354512</v>
      </c>
      <c r="M27" s="49">
        <f t="shared" si="7"/>
        <v>6662</v>
      </c>
      <c r="N27" s="49">
        <f t="shared" si="7"/>
        <v>407194</v>
      </c>
      <c r="O27" s="49">
        <f t="shared" si="7"/>
        <v>126061</v>
      </c>
      <c r="P27" s="49">
        <f t="shared" si="7"/>
        <v>250000</v>
      </c>
      <c r="Q27" s="104">
        <f>Q$19+Q$13+Q22</f>
        <v>1823305</v>
      </c>
      <c r="R27" s="49">
        <f>R$19+R$13+R22</f>
        <v>448938</v>
      </c>
      <c r="S27" s="49">
        <f>S$19+S$13+S22</f>
        <v>102901</v>
      </c>
      <c r="T27" s="49">
        <f>T$19+T$13+T22</f>
        <v>1221466</v>
      </c>
      <c r="U27" s="49">
        <f>U$19+U$13+U22</f>
        <v>50000</v>
      </c>
    </row>
    <row r="28" spans="1:8" ht="15.75">
      <c r="A28" s="51"/>
      <c r="B28" s="51"/>
      <c r="C28" s="52"/>
      <c r="D28" s="53"/>
      <c r="E28" s="54"/>
      <c r="F28" s="55"/>
      <c r="G28" s="51"/>
      <c r="H28" s="51"/>
    </row>
    <row r="29" spans="1:8" ht="15.75" hidden="1">
      <c r="A29" s="51"/>
      <c r="B29" s="51"/>
      <c r="C29" s="52"/>
      <c r="D29" s="53"/>
      <c r="E29" s="54"/>
      <c r="F29" s="55"/>
      <c r="G29" s="51"/>
      <c r="H29" s="51"/>
    </row>
    <row r="30" spans="1:8" ht="15.75">
      <c r="A30" s="51"/>
      <c r="B30" s="51"/>
      <c r="C30" s="52"/>
      <c r="D30" s="53"/>
      <c r="E30" s="51"/>
      <c r="F30" s="52"/>
      <c r="G30" s="51"/>
      <c r="H30" s="51"/>
    </row>
    <row r="31" ht="15.75">
      <c r="D31" s="53"/>
    </row>
    <row r="32" ht="9.75" customHeight="1"/>
  </sheetData>
  <mergeCells count="5">
    <mergeCell ref="I6:Q6"/>
    <mergeCell ref="A27:F27"/>
    <mergeCell ref="Q7:U8"/>
    <mergeCell ref="R9:U9"/>
    <mergeCell ref="M9:P9"/>
  </mergeCells>
  <printOptions/>
  <pageMargins left="0.3937007874015748" right="0.3937007874015748" top="0.7874015748031497" bottom="0.7874015748031497" header="0" footer="0"/>
  <pageSetup fitToWidth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Radzanów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Rostkowska</dc:creator>
  <cp:keywords/>
  <dc:description/>
  <cp:lastModifiedBy>Mariola Rostkowska</cp:lastModifiedBy>
  <cp:lastPrinted>2005-05-31T13:09:27Z</cp:lastPrinted>
  <dcterms:created xsi:type="dcterms:W3CDTF">2004-04-29T10:30:09Z</dcterms:created>
  <dcterms:modified xsi:type="dcterms:W3CDTF">2005-07-22T15:10:25Z</dcterms:modified>
  <cp:category/>
  <cp:version/>
  <cp:contentType/>
  <cp:contentStatus/>
</cp:coreProperties>
</file>